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C IMAG" sheetId="1" r:id="rId1"/>
  </sheets>
  <definedNames>
    <definedName name="_xlnm.Print_Area" localSheetId="0">'VC IMAG'!$A$1:$G$38</definedName>
    <definedName name="_xlnm.Print_Titles" localSheetId="0">'VC IMAG'!$6:$6</definedName>
  </definedNames>
  <calcPr fullCalcOnLoad="1"/>
</workbook>
</file>

<file path=xl/sharedStrings.xml><?xml version="1.0" encoding="utf-8"?>
<sst xmlns="http://schemas.openxmlformats.org/spreadsheetml/2006/main" count="41" uniqueCount="41">
  <si>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</si>
  <si>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</si>
  <si>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</si>
  <si>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</si>
  <si>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</si>
  <si>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</si>
  <si>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</si>
  <si>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SC CLINICAL IMAGE SRL</t>
  </si>
  <si>
    <t>SC HIPERDIA SA</t>
  </si>
  <si>
    <t>SC MEDICIS SRL</t>
  </si>
  <si>
    <t>SC NEURORAD SRL</t>
  </si>
  <si>
    <t>SC CENTRUL MEDICAL SFANTA MARIA SRL</t>
  </si>
  <si>
    <t>SC RMN DETECT SRL</t>
  </si>
  <si>
    <t>SC SI-DI GRUP SRL</t>
  </si>
  <si>
    <t>SC SELFMED CLINIQUE SRL</t>
  </si>
  <si>
    <t>SPITALUL MUNICIPAL LUGOJ</t>
  </si>
  <si>
    <t>SC MED LIFE SA</t>
  </si>
  <si>
    <t>ASOCIATIA ONCOHELP</t>
  </si>
  <si>
    <t>TOTAL PUNCTAJ CRITERIU EVALUARE</t>
  </si>
  <si>
    <t>TOTAL PUNCTAJ CRITERIU DISPONIBILITATE</t>
  </si>
  <si>
    <t>SC CENTRUL DE RADIOIMAGISTICA BIRSASTEANU SRL - PUNCT DE LUCRU TIMISOARA STR. STAN VIDRIGHIN</t>
  </si>
  <si>
    <t>SCM NEUROMED - PUNCT DE LUCRU TIMISOARA B-DUL 16 decembrie 1989</t>
  </si>
  <si>
    <t>SCM NEUROMED - PUNCT DE LUCRU TIMISOARA STR. LIVIU REBREANU</t>
  </si>
  <si>
    <t>SPITALUL CLINIC MUNICIPAL TIMISOARA</t>
  </si>
  <si>
    <t>SPITALUL CLINIC DE URGENTA PENTRU COPII LOUIS TURCANU TIMISOARA</t>
  </si>
  <si>
    <t>SPITALUL DR.  KARL DIEL JIMBOLIA</t>
  </si>
  <si>
    <t>SPITALUL ORASENESC SANNICOLAU MARE</t>
  </si>
  <si>
    <t>SPITALUL CLINIC JUDETEAN DE URGENTA PIUS BRINZEU TIMISOARA</t>
  </si>
  <si>
    <t>TOTAL SUMA CRITERIUL EVALUARE</t>
  </si>
  <si>
    <t>VALOAREA UNUI PUNCT CRITERIUL EVALUARE</t>
  </si>
  <si>
    <t>TOTAL SUMA CRITERIUL DISPONIBILITATE</t>
  </si>
  <si>
    <t>VALOAREA UNUI PUNCT CRITERIUL DISPONIBILITATE</t>
  </si>
  <si>
    <t>CRITERIUL 1 EVALUARE 90%</t>
  </si>
  <si>
    <t>CRITERIUL 2 DISPONIBILITATE 10%</t>
  </si>
  <si>
    <t>SC BIRSASTEANU IMAGING SOLUTION SRL</t>
  </si>
  <si>
    <t>SC CENTRUL DE RADIOIMAGISTICA BIRSASTEANU SRL - PUNCT DE LUCRU SANNICOLAU MARE STR. MIHAI VITEAZU</t>
  </si>
  <si>
    <t>SC MATERNA CARE SRL</t>
  </si>
  <si>
    <t>SC CENTRUL MEDICAL ORTHOPEDICS SRL</t>
  </si>
  <si>
    <t>CENTRALIZATOR SERVICII PARACLINICE- NR.PUNCTE, VALOAREA PUNCTULUI, VALORI CONTRACT</t>
  </si>
  <si>
    <t>RADIOLOGIE- IMAGISTICA MEDICALA</t>
  </si>
  <si>
    <t xml:space="preserve">TOTAL VALOARE CONTRACT FEBRUARIE 2021 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</si>
</sst>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</numFmts>
  <fonts count="47">
    <font>
      <sz val="10"/>
      <name val="Arial"/>
      <family val="0"/>
    </font>
    <font>
      <sz val="18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1" fontId="7" fillId="0" borderId="0" xfId="0" applyNumberFormat="1" applyFont="1" applyFill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4" fontId="1" fillId="0" borderId="1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/>
    </xf>
    <xf numFmtId="4" fontId="10" fillId="0" borderId="11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9" fillId="0" borderId="11" xfId="0" applyNumberFormat="1" applyFont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" fontId="4" fillId="0" borderId="12" xfId="0" applyNumberFormat="1" applyFont="1" applyBorder="1" applyAlignment="1">
      <alignment horizontal="left" vertical="center" wrapText="1"/>
    </xf>
    <xf numFmtId="4" fontId="11" fillId="0" borderId="11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" fontId="9" fillId="0" borderId="11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12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SheetLayoutView="75" zoomScalePageLayoutView="0" workbookViewId="0" topLeftCell="A1">
      <selection activeCell="L9" sqref="L9"/>
    </sheetView>
  </sheetViews>
  <sheetFormatPr defaultColWidth="9.140625" defaultRowHeight="12.75"/>
  <cols>
    <col min="1" max="1" width="10.8515625" style="2" customWidth="1"/>
    <col min="2" max="2" width="54.421875" style="2" customWidth="1"/>
    <col min="3" max="3" width="21.00390625" style="2" customWidth="1"/>
    <col min="4" max="5" width="21.00390625" style="4" customWidth="1"/>
    <col min="6" max="6" width="20.421875" style="4" customWidth="1"/>
    <col min="7" max="7" width="20.8515625" style="5" customWidth="1"/>
    <col min="8" max="16384" width="9.140625" style="2" customWidth="1"/>
  </cols>
  <sheetData>
    <row r="1" spans="2:7" ht="24.75" customHeight="1">
      <c r="B1" s="3"/>
      <c r="G1" s="6"/>
    </row>
    <row r="2" spans="1:7" s="9" customFormat="1" ht="24" customHeight="1">
      <c r="A2" s="7" t="s">
        <v>38</v>
      </c>
      <c r="B2" s="3"/>
      <c r="C2" s="2"/>
      <c r="D2" s="4"/>
      <c r="E2" s="4"/>
      <c r="F2" s="8"/>
      <c r="G2" s="6"/>
    </row>
    <row r="3" spans="1:7" s="9" customFormat="1" ht="22.5" customHeight="1">
      <c r="A3" s="7" t="s">
        <v>39</v>
      </c>
      <c r="B3" s="10"/>
      <c r="C3" s="10"/>
      <c r="D3" s="8"/>
      <c r="E3" s="8"/>
      <c r="F3" s="8"/>
      <c r="G3" s="6"/>
    </row>
    <row r="4" spans="1:6" ht="19.5">
      <c r="A4" s="11"/>
      <c r="B4" s="11"/>
      <c r="C4" s="11"/>
      <c r="D4" s="12"/>
      <c r="E4" s="12"/>
      <c r="F4" s="12"/>
    </row>
    <row r="5" spans="3:7" ht="33" customHeight="1">
      <c r="C5" s="48" t="s">
        <v>32</v>
      </c>
      <c r="D5" s="49"/>
      <c r="E5" s="48" t="s">
        <v>33</v>
      </c>
      <c r="F5" s="49"/>
      <c r="G5" s="13"/>
    </row>
    <row r="6" spans="1:7" ht="105" customHeight="1">
      <c r="A6" s="14" t="s">
        <v>0</v>
      </c>
      <c r="B6" s="15" t="s">
        <v>1</v>
      </c>
      <c r="C6" s="14" t="s">
        <v>2</v>
      </c>
      <c r="D6" s="16" t="s">
        <v>3</v>
      </c>
      <c r="E6" s="14" t="s">
        <v>6</v>
      </c>
      <c r="F6" s="17" t="s">
        <v>4</v>
      </c>
      <c r="G6" s="18" t="s">
        <v>40</v>
      </c>
    </row>
    <row r="7" spans="1:9" ht="45" customHeight="1">
      <c r="A7" s="19">
        <v>1</v>
      </c>
      <c r="B7" s="20" t="s">
        <v>12</v>
      </c>
      <c r="C7" s="1">
        <v>372.75</v>
      </c>
      <c r="D7" s="1">
        <f aca="true" t="shared" si="0" ref="D7:D29">C7*$C$33</f>
        <v>43538.75272374665</v>
      </c>
      <c r="E7" s="1">
        <v>0</v>
      </c>
      <c r="F7" s="1">
        <f aca="true" t="shared" si="1" ref="F7:F29">E7*$F$33</f>
        <v>0</v>
      </c>
      <c r="G7" s="1">
        <v>43538.75</v>
      </c>
      <c r="H7" s="4"/>
      <c r="I7" s="4"/>
    </row>
    <row r="8" spans="1:9" ht="55.5" customHeight="1">
      <c r="A8" s="19">
        <v>2</v>
      </c>
      <c r="B8" s="20" t="s">
        <v>21</v>
      </c>
      <c r="C8" s="1">
        <f>1313+47</f>
        <v>1360</v>
      </c>
      <c r="D8" s="1">
        <f t="shared" si="0"/>
        <v>158853.66520267056</v>
      </c>
      <c r="E8" s="1">
        <v>60</v>
      </c>
      <c r="F8" s="1">
        <f t="shared" si="1"/>
        <v>25452.23333333333</v>
      </c>
      <c r="G8" s="1">
        <v>184305.9</v>
      </c>
      <c r="H8" s="4"/>
      <c r="I8" s="4"/>
    </row>
    <row r="9" spans="1:9" ht="53.25" customHeight="1">
      <c r="A9" s="19">
        <v>2</v>
      </c>
      <c r="B9" s="20" t="s">
        <v>22</v>
      </c>
      <c r="C9" s="1">
        <v>102.41</v>
      </c>
      <c r="D9" s="1">
        <f t="shared" si="0"/>
        <v>11961.914598092273</v>
      </c>
      <c r="E9" s="1">
        <f>30-30</f>
        <v>0</v>
      </c>
      <c r="F9" s="1">
        <f t="shared" si="1"/>
        <v>0</v>
      </c>
      <c r="G9" s="1">
        <v>11961.91</v>
      </c>
      <c r="H9" s="4"/>
      <c r="I9" s="4"/>
    </row>
    <row r="10" spans="1:9" ht="45" customHeight="1">
      <c r="A10" s="19">
        <v>3</v>
      </c>
      <c r="B10" s="20" t="s">
        <v>8</v>
      </c>
      <c r="C10" s="1">
        <v>926.33</v>
      </c>
      <c r="D10" s="1">
        <f t="shared" si="0"/>
        <v>108199.20271116898</v>
      </c>
      <c r="E10" s="1">
        <v>30</v>
      </c>
      <c r="F10" s="1">
        <f t="shared" si="1"/>
        <v>12726.116666666665</v>
      </c>
      <c r="G10" s="1">
        <v>120925.32</v>
      </c>
      <c r="H10" s="4"/>
      <c r="I10" s="4"/>
    </row>
    <row r="11" spans="1:9" ht="45" customHeight="1">
      <c r="A11" s="19">
        <v>4</v>
      </c>
      <c r="B11" s="20" t="s">
        <v>34</v>
      </c>
      <c r="C11" s="1">
        <f>236.5-8-15</f>
        <v>213.5</v>
      </c>
      <c r="D11" s="1">
        <f t="shared" si="0"/>
        <v>24937.689353507474</v>
      </c>
      <c r="E11" s="1">
        <v>0</v>
      </c>
      <c r="F11" s="1">
        <f t="shared" si="1"/>
        <v>0</v>
      </c>
      <c r="G11" s="1">
        <v>24937.69</v>
      </c>
      <c r="H11" s="4"/>
      <c r="I11" s="4"/>
    </row>
    <row r="12" spans="1:9" ht="45" customHeight="1">
      <c r="A12" s="19">
        <v>5</v>
      </c>
      <c r="B12" s="20" t="s">
        <v>11</v>
      </c>
      <c r="C12" s="1">
        <v>363.5</v>
      </c>
      <c r="D12" s="1">
        <f t="shared" si="0"/>
        <v>42458.31419203731</v>
      </c>
      <c r="E12" s="1">
        <v>30</v>
      </c>
      <c r="F12" s="1">
        <f t="shared" si="1"/>
        <v>12726.116666666665</v>
      </c>
      <c r="G12" s="1">
        <v>55184.43</v>
      </c>
      <c r="H12" s="4"/>
      <c r="I12" s="4"/>
    </row>
    <row r="13" spans="1:9" ht="45" customHeight="1">
      <c r="A13" s="19">
        <v>6</v>
      </c>
      <c r="B13" s="20" t="s">
        <v>16</v>
      </c>
      <c r="C13" s="1">
        <v>671.47</v>
      </c>
      <c r="D13" s="1">
        <f t="shared" si="0"/>
        <v>78430.49306885088</v>
      </c>
      <c r="E13" s="1">
        <v>0</v>
      </c>
      <c r="F13" s="1">
        <f t="shared" si="1"/>
        <v>0</v>
      </c>
      <c r="G13" s="1">
        <v>78430.49</v>
      </c>
      <c r="H13" s="4"/>
      <c r="I13" s="4"/>
    </row>
    <row r="14" spans="1:9" ht="45" customHeight="1">
      <c r="A14" s="19">
        <v>7</v>
      </c>
      <c r="B14" s="20" t="s">
        <v>9</v>
      </c>
      <c r="C14" s="1">
        <v>213.84</v>
      </c>
      <c r="D14" s="1">
        <f t="shared" si="0"/>
        <v>24977.40276980814</v>
      </c>
      <c r="E14" s="1">
        <v>0</v>
      </c>
      <c r="F14" s="1">
        <f t="shared" si="1"/>
        <v>0</v>
      </c>
      <c r="G14" s="1">
        <v>24977.4</v>
      </c>
      <c r="H14" s="4"/>
      <c r="I14" s="4"/>
    </row>
    <row r="15" spans="1:9" ht="45" customHeight="1">
      <c r="A15" s="19">
        <v>8</v>
      </c>
      <c r="B15" s="20" t="s">
        <v>26</v>
      </c>
      <c r="C15" s="1">
        <v>187.5</v>
      </c>
      <c r="D15" s="1">
        <f t="shared" si="0"/>
        <v>21900.781048162302</v>
      </c>
      <c r="E15" s="1">
        <v>0</v>
      </c>
      <c r="F15" s="1">
        <f t="shared" si="1"/>
        <v>0</v>
      </c>
      <c r="G15" s="1">
        <v>21900.78</v>
      </c>
      <c r="H15" s="4"/>
      <c r="I15" s="4"/>
    </row>
    <row r="16" spans="1:9" ht="45" customHeight="1">
      <c r="A16" s="19">
        <v>9</v>
      </c>
      <c r="B16" s="20" t="s">
        <v>13</v>
      </c>
      <c r="C16" s="1">
        <v>204.8</v>
      </c>
      <c r="D16" s="1">
        <f t="shared" si="0"/>
        <v>23921.493112872744</v>
      </c>
      <c r="E16" s="1">
        <f>0+30</f>
        <v>30</v>
      </c>
      <c r="F16" s="1">
        <f t="shared" si="1"/>
        <v>12726.116666666665</v>
      </c>
      <c r="G16" s="1">
        <v>36647.61</v>
      </c>
      <c r="H16" s="4"/>
      <c r="I16" s="4"/>
    </row>
    <row r="17" spans="1:9" ht="45" customHeight="1">
      <c r="A17" s="19">
        <v>10</v>
      </c>
      <c r="B17" s="20" t="s">
        <v>7</v>
      </c>
      <c r="C17" s="1">
        <f>498+110+30+44</f>
        <v>682</v>
      </c>
      <c r="D17" s="1">
        <f t="shared" si="0"/>
        <v>79660.44093251567</v>
      </c>
      <c r="E17" s="1">
        <f>0+30</f>
        <v>30</v>
      </c>
      <c r="F17" s="1">
        <f t="shared" si="1"/>
        <v>12726.116666666665</v>
      </c>
      <c r="G17" s="1">
        <v>92386.56</v>
      </c>
      <c r="H17" s="4"/>
      <c r="I17" s="4"/>
    </row>
    <row r="18" spans="1:9" ht="45" customHeight="1">
      <c r="A18" s="19">
        <v>11</v>
      </c>
      <c r="B18" s="20" t="s">
        <v>10</v>
      </c>
      <c r="C18" s="1">
        <v>95.33</v>
      </c>
      <c r="D18" s="1">
        <f t="shared" si="0"/>
        <v>11134.941105713664</v>
      </c>
      <c r="E18" s="1">
        <v>30</v>
      </c>
      <c r="F18" s="1">
        <f t="shared" si="1"/>
        <v>12726.116666666665</v>
      </c>
      <c r="G18" s="1">
        <v>23861.06</v>
      </c>
      <c r="H18" s="4"/>
      <c r="I18" s="4"/>
    </row>
    <row r="19" spans="1:9" ht="64.5" customHeight="1">
      <c r="A19" s="19">
        <v>12</v>
      </c>
      <c r="B19" s="20" t="s">
        <v>20</v>
      </c>
      <c r="C19" s="1">
        <v>1500.16</v>
      </c>
      <c r="D19" s="1">
        <f t="shared" si="0"/>
        <v>175224.93705179283</v>
      </c>
      <c r="E19" s="1">
        <v>60</v>
      </c>
      <c r="F19" s="1">
        <f t="shared" si="1"/>
        <v>25452.23333333333</v>
      </c>
      <c r="G19" s="1">
        <v>200677.17</v>
      </c>
      <c r="H19" s="4"/>
      <c r="I19" s="4"/>
    </row>
    <row r="20" spans="1:9" ht="78" customHeight="1">
      <c r="A20" s="19">
        <v>12</v>
      </c>
      <c r="B20" s="20" t="s">
        <v>35</v>
      </c>
      <c r="C20" s="1">
        <v>251</v>
      </c>
      <c r="D20" s="1">
        <f t="shared" si="0"/>
        <v>29317.845563139934</v>
      </c>
      <c r="E20" s="1">
        <v>0</v>
      </c>
      <c r="F20" s="1">
        <f t="shared" si="1"/>
        <v>0</v>
      </c>
      <c r="G20" s="1">
        <v>29317.85</v>
      </c>
      <c r="H20" s="4"/>
      <c r="I20" s="4"/>
    </row>
    <row r="21" spans="1:9" ht="51" customHeight="1">
      <c r="A21" s="19">
        <v>13</v>
      </c>
      <c r="B21" s="20" t="s">
        <v>14</v>
      </c>
      <c r="C21" s="1">
        <v>275.45</v>
      </c>
      <c r="D21" s="1">
        <f t="shared" si="0"/>
        <v>32173.707411820295</v>
      </c>
      <c r="E21" s="1">
        <v>0</v>
      </c>
      <c r="F21" s="1">
        <f t="shared" si="1"/>
        <v>0</v>
      </c>
      <c r="G21" s="1">
        <v>32173.71</v>
      </c>
      <c r="H21" s="4"/>
      <c r="I21" s="4"/>
    </row>
    <row r="22" spans="1:9" ht="53.25" customHeight="1">
      <c r="A22" s="19">
        <v>14</v>
      </c>
      <c r="B22" s="20" t="s">
        <v>17</v>
      </c>
      <c r="C22" s="1">
        <v>661.5</v>
      </c>
      <c r="D22" s="1">
        <f t="shared" si="0"/>
        <v>77265.9555379166</v>
      </c>
      <c r="E22" s="1">
        <v>30</v>
      </c>
      <c r="F22" s="1">
        <f t="shared" si="1"/>
        <v>12726.116666666665</v>
      </c>
      <c r="G22" s="1">
        <v>89992.07</v>
      </c>
      <c r="H22" s="4"/>
      <c r="I22" s="4"/>
    </row>
    <row r="23" spans="1:9" ht="45" customHeight="1">
      <c r="A23" s="19">
        <v>15</v>
      </c>
      <c r="B23" s="20" t="s">
        <v>27</v>
      </c>
      <c r="C23" s="1">
        <v>696</v>
      </c>
      <c r="D23" s="1">
        <f t="shared" si="0"/>
        <v>81295.69925077846</v>
      </c>
      <c r="E23" s="1">
        <v>0</v>
      </c>
      <c r="F23" s="1">
        <f t="shared" si="1"/>
        <v>0</v>
      </c>
      <c r="G23" s="1">
        <v>81295.7</v>
      </c>
      <c r="H23" s="4"/>
      <c r="I23" s="4"/>
    </row>
    <row r="24" spans="1:9" ht="45" customHeight="1">
      <c r="A24" s="19">
        <v>16</v>
      </c>
      <c r="B24" s="20" t="s">
        <v>15</v>
      </c>
      <c r="C24" s="1">
        <v>482.5</v>
      </c>
      <c r="D24" s="1">
        <f t="shared" si="0"/>
        <v>56358.00989727099</v>
      </c>
      <c r="E24" s="1">
        <v>30</v>
      </c>
      <c r="F24" s="1">
        <f t="shared" si="1"/>
        <v>12726.116666666665</v>
      </c>
      <c r="G24" s="1">
        <v>69084.13</v>
      </c>
      <c r="H24" s="4"/>
      <c r="I24" s="4"/>
    </row>
    <row r="25" spans="1:9" ht="45" customHeight="1">
      <c r="A25" s="19">
        <v>17</v>
      </c>
      <c r="B25" s="20" t="s">
        <v>25</v>
      </c>
      <c r="C25" s="1">
        <v>180</v>
      </c>
      <c r="D25" s="1">
        <f t="shared" si="0"/>
        <v>21024.74980623581</v>
      </c>
      <c r="E25" s="1">
        <v>0</v>
      </c>
      <c r="F25" s="1">
        <f t="shared" si="1"/>
        <v>0</v>
      </c>
      <c r="G25" s="1">
        <v>21024.75</v>
      </c>
      <c r="H25" s="4"/>
      <c r="I25" s="4"/>
    </row>
    <row r="26" spans="1:9" ht="45" customHeight="1">
      <c r="A26" s="19">
        <v>18</v>
      </c>
      <c r="B26" s="20" t="s">
        <v>23</v>
      </c>
      <c r="C26" s="1">
        <v>674</v>
      </c>
      <c r="D26" s="1">
        <f t="shared" si="0"/>
        <v>78726.00760779408</v>
      </c>
      <c r="E26" s="1">
        <v>0</v>
      </c>
      <c r="F26" s="1">
        <f t="shared" si="1"/>
        <v>0</v>
      </c>
      <c r="G26" s="1">
        <v>78726.01</v>
      </c>
      <c r="H26" s="4"/>
      <c r="I26" s="4"/>
    </row>
    <row r="27" spans="1:9" ht="58.5" customHeight="1">
      <c r="A27" s="19">
        <v>19</v>
      </c>
      <c r="B27" s="20" t="s">
        <v>24</v>
      </c>
      <c r="C27" s="1">
        <v>411.93</v>
      </c>
      <c r="D27" s="1">
        <f t="shared" si="0"/>
        <v>48115.13993157065</v>
      </c>
      <c r="E27" s="1">
        <v>0</v>
      </c>
      <c r="F27" s="1">
        <f t="shared" si="1"/>
        <v>0</v>
      </c>
      <c r="G27" s="1">
        <v>48115.14</v>
      </c>
      <c r="H27" s="4"/>
      <c r="I27" s="4"/>
    </row>
    <row r="28" spans="1:9" ht="45" customHeight="1">
      <c r="A28" s="19">
        <v>20</v>
      </c>
      <c r="B28" s="20" t="s">
        <v>37</v>
      </c>
      <c r="C28" s="1">
        <v>207</v>
      </c>
      <c r="D28" s="1">
        <f t="shared" si="0"/>
        <v>24178.46227717118</v>
      </c>
      <c r="E28" s="21">
        <v>0</v>
      </c>
      <c r="F28" s="1">
        <f t="shared" si="1"/>
        <v>0</v>
      </c>
      <c r="G28" s="1">
        <v>24178.46</v>
      </c>
      <c r="H28" s="4"/>
      <c r="I28" s="4"/>
    </row>
    <row r="29" spans="1:9" ht="45" customHeight="1">
      <c r="A29" s="19">
        <v>21</v>
      </c>
      <c r="B29" s="20" t="s">
        <v>36</v>
      </c>
      <c r="C29" s="1">
        <v>1033.91</v>
      </c>
      <c r="D29" s="1">
        <f t="shared" si="0"/>
        <v>120764.99484536258</v>
      </c>
      <c r="E29" s="21">
        <v>30</v>
      </c>
      <c r="F29" s="1">
        <f t="shared" si="1"/>
        <v>12726.116666666665</v>
      </c>
      <c r="G29" s="1">
        <v>133491.11</v>
      </c>
      <c r="H29" s="4"/>
      <c r="I29" s="4"/>
    </row>
    <row r="30" spans="1:8" ht="36.75" customHeight="1">
      <c r="A30" s="22"/>
      <c r="B30" s="23" t="s">
        <v>5</v>
      </c>
      <c r="C30" s="24">
        <f>SUM(C7:C29)</f>
        <v>11766.880000000001</v>
      </c>
      <c r="D30" s="24">
        <f>SUM(D7:D29)</f>
        <v>1374420.6000000003</v>
      </c>
      <c r="E30" s="25">
        <f>SUM(E7:E29)</f>
        <v>360</v>
      </c>
      <c r="F30" s="24">
        <f>SUM(F7:F29)</f>
        <v>152713.4</v>
      </c>
      <c r="G30" s="26">
        <f>SUM(G7:G29)</f>
        <v>1527134</v>
      </c>
      <c r="H30" s="4"/>
    </row>
    <row r="31" spans="1:7" ht="61.5" customHeight="1">
      <c r="A31" s="27"/>
      <c r="B31" s="28" t="s">
        <v>18</v>
      </c>
      <c r="C31" s="29">
        <f>C30</f>
        <v>11766.880000000001</v>
      </c>
      <c r="D31" s="30"/>
      <c r="E31" s="31" t="s">
        <v>19</v>
      </c>
      <c r="F31" s="32">
        <f>E30</f>
        <v>360</v>
      </c>
      <c r="G31" s="33"/>
    </row>
    <row r="32" spans="1:7" ht="55.5" customHeight="1">
      <c r="A32" s="27"/>
      <c r="B32" s="28" t="s">
        <v>28</v>
      </c>
      <c r="C32" s="29">
        <f>0.9*1527134</f>
        <v>1374420.6</v>
      </c>
      <c r="D32" s="30"/>
      <c r="E32" s="31" t="s">
        <v>30</v>
      </c>
      <c r="F32" s="34">
        <f>0.1*1527134</f>
        <v>152713.4</v>
      </c>
      <c r="G32" s="33"/>
    </row>
    <row r="33" spans="1:7" s="47" customFormat="1" ht="67.5" customHeight="1">
      <c r="A33" s="44"/>
      <c r="B33" s="45" t="s">
        <v>29</v>
      </c>
      <c r="C33" s="29">
        <f>C32/C31</f>
        <v>116.80416559019893</v>
      </c>
      <c r="D33" s="35"/>
      <c r="E33" s="46" t="s">
        <v>31</v>
      </c>
      <c r="F33" s="34">
        <f>F32/F31</f>
        <v>424.20388888888886</v>
      </c>
      <c r="G33" s="35"/>
    </row>
    <row r="34" spans="1:7" ht="20.25" customHeight="1">
      <c r="A34" s="36"/>
      <c r="B34" s="9"/>
      <c r="C34" s="37"/>
      <c r="D34" s="37"/>
      <c r="E34" s="37"/>
      <c r="F34" s="38"/>
      <c r="G34" s="39"/>
    </row>
    <row r="35" spans="3:7" ht="19.5">
      <c r="C35" s="40"/>
      <c r="D35" s="40"/>
      <c r="G35" s="35"/>
    </row>
    <row r="36" spans="3:7" ht="19.5">
      <c r="C36" s="40"/>
      <c r="D36" s="40"/>
      <c r="G36" s="35"/>
    </row>
    <row r="37" spans="3:7" ht="19.5">
      <c r="C37" s="41"/>
      <c r="D37" s="40"/>
      <c r="G37" s="35"/>
    </row>
    <row r="38" spans="3:7" ht="19.5">
      <c r="C38" s="40"/>
      <c r="D38" s="40"/>
      <c r="G38" s="35"/>
    </row>
    <row r="39" ht="19.5">
      <c r="G39" s="35"/>
    </row>
    <row r="40" ht="19.5">
      <c r="G40" s="35"/>
    </row>
    <row r="41" ht="19.5">
      <c r="G41" s="35"/>
    </row>
    <row r="42" ht="19.5">
      <c r="G42" s="35"/>
    </row>
    <row r="43" ht="19.5">
      <c r="G43" s="35"/>
    </row>
    <row r="44" ht="12.75">
      <c r="G44" s="42"/>
    </row>
    <row r="45" ht="12.75">
      <c r="G45" s="42"/>
    </row>
    <row r="46" ht="12.75">
      <c r="G46" s="42"/>
    </row>
    <row r="47" ht="12.75">
      <c r="G47" s="42"/>
    </row>
    <row r="48" ht="12.75">
      <c r="G48" s="42"/>
    </row>
    <row r="49" ht="12.75">
      <c r="G49" s="42"/>
    </row>
    <row r="50" ht="12.75">
      <c r="G50" s="42"/>
    </row>
    <row r="51" ht="12.75">
      <c r="G51" s="42"/>
    </row>
    <row r="52" ht="12.75">
      <c r="G52" s="42"/>
    </row>
    <row r="53" ht="12.75">
      <c r="G53" s="42"/>
    </row>
    <row r="54" ht="12.75">
      <c r="G54" s="42"/>
    </row>
    <row r="55" ht="12.75">
      <c r="G55" s="42"/>
    </row>
    <row r="56" ht="12.75">
      <c r="G56" s="42"/>
    </row>
    <row r="57" ht="12.75">
      <c r="G57" s="42"/>
    </row>
    <row r="58" spans="4:5" ht="12.75">
      <c r="D58" s="43"/>
      <c r="E58" s="43"/>
    </row>
    <row r="59" spans="4:5" ht="12.75">
      <c r="D59" s="43"/>
      <c r="E59" s="43"/>
    </row>
    <row r="62" spans="4:5" ht="12.75">
      <c r="D62" s="43"/>
      <c r="E62" s="43"/>
    </row>
  </sheetData>
  <sheetProtection/>
  <mergeCells count="2">
    <mergeCell ref="C5:D5"/>
    <mergeCell ref="E5:F5"/>
  </mergeCells>
  <printOptions/>
  <pageMargins left="0.15748031496062992" right="0.1968503937007874" top="0.15748031496062992" bottom="0.15748031496062992" header="0.5118110236220472" footer="0.5118110236220472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2021-01-04T08:47:51Z</cp:lastPrinted>
  <dcterms:created xsi:type="dcterms:W3CDTF">2004-01-09T07:03:24Z</dcterms:created>
  <dcterms:modified xsi:type="dcterms:W3CDTF">2021-02-02T07:44:37Z</dcterms:modified>
  <cp:category/>
  <cp:version/>
  <cp:contentType/>
  <cp:contentStatus/>
</cp:coreProperties>
</file>